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640"/>
  </bookViews>
  <sheets>
    <sheet name="附件1" sheetId="4" r:id="rId1"/>
  </sheets>
  <calcPr calcId="125725" iterate="1" concurrentCalc="0"/>
</workbook>
</file>

<file path=xl/calcChain.xml><?xml version="1.0" encoding="utf-8"?>
<calcChain xmlns="http://schemas.openxmlformats.org/spreadsheetml/2006/main">
  <c r="S8" i="4"/>
  <c r="S9"/>
  <c r="T8"/>
  <c r="T9"/>
  <c r="U8"/>
  <c r="V8"/>
  <c r="W8"/>
  <c r="X8"/>
  <c r="Y8"/>
  <c r="Z8"/>
  <c r="AA8"/>
  <c r="AB8"/>
  <c r="AC8"/>
  <c r="AD8"/>
  <c r="W9"/>
  <c r="X9"/>
  <c r="Y9"/>
  <c r="Z9"/>
  <c r="AA9"/>
  <c r="AB9"/>
  <c r="AC9"/>
</calcChain>
</file>

<file path=xl/sharedStrings.xml><?xml version="1.0" encoding="utf-8"?>
<sst xmlns="http://schemas.openxmlformats.org/spreadsheetml/2006/main" count="38" uniqueCount="38">
  <si>
    <t>附件1</t>
  </si>
  <si>
    <t>注：统计口径为2017年全国卫生计生财务报表中所含公立医院，地市所填数据不含省直医院。</t>
  </si>
  <si>
    <t>单位名称</t>
  </si>
  <si>
    <t>统计时段</t>
  </si>
  <si>
    <t>基础数据</t>
  </si>
  <si>
    <t>监测指标</t>
  </si>
  <si>
    <t>医疗收入（万元）</t>
  </si>
  <si>
    <t>门诊收入（万元）</t>
  </si>
  <si>
    <t>住院收入（万元）</t>
  </si>
  <si>
    <t>药品收入（万元）</t>
  </si>
  <si>
    <t>检查和化验收入之和（万元）</t>
  </si>
  <si>
    <t>卫生材料收入（万元）</t>
  </si>
  <si>
    <t>挂号、诊察、床位、治疗、手术和护理收入总和（万元）</t>
  </si>
  <si>
    <t>医疗业务成本（万元）</t>
  </si>
  <si>
    <t>药品费（万元）</t>
  </si>
  <si>
    <t>卫生材料费（万元）</t>
  </si>
  <si>
    <t>业务支出（万元）</t>
  </si>
  <si>
    <t>人员支出（万元）</t>
  </si>
  <si>
    <t>出院者占用总床日数（床日）</t>
  </si>
  <si>
    <t>总诊疗人次数（人）</t>
  </si>
  <si>
    <t>出院人数（人）</t>
  </si>
  <si>
    <t>门诊病人次均医药费用(元)</t>
  </si>
  <si>
    <t>住院病人人均医药费用（元）</t>
  </si>
  <si>
    <t>门诊病人次均医药费用增幅（%）</t>
  </si>
  <si>
    <t>住院病人人均医药费用增幅（%）</t>
  </si>
  <si>
    <t>药占比（不含中药饮片）（%）</t>
  </si>
  <si>
    <t>检查和化验收入占医疗收入比重（%）</t>
  </si>
  <si>
    <t>卫生材料收入占医疗收入比重（%）</t>
  </si>
  <si>
    <t>挂号、诊察、床位、治疗、手术和护理收入总和占医疗收入比重（%）</t>
  </si>
  <si>
    <t>百元医疗收入消耗的卫生材料费用（元）</t>
  </si>
  <si>
    <t>人员支出占业务支出比重（%）</t>
  </si>
  <si>
    <t>平均住院日（天）</t>
  </si>
  <si>
    <t>医疗收入增幅（%）</t>
  </si>
  <si>
    <t>其中：中草药收入（万元）</t>
  </si>
  <si>
    <t>2018年1-6月</t>
  </si>
  <si>
    <t>2017年1-6月</t>
  </si>
  <si>
    <t>市第二医院</t>
    <phoneticPr fontId="2" type="noConversion"/>
  </si>
  <si>
    <t>2018年上半年大庆市第二医院医疗费用控制主要监测指标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</si>
</sst>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##,###,###,###.00"/>
    <numFmt numFmtId="177" formatCode="0.00_ "/>
  </numFmts>
  <fonts count="1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方正大标宋_GBK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color rgb="FFFF0000"/>
      <name val="方正大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workbookViewId="0">
      <selection activeCell="B14" sqref="B14"/>
    </sheetView>
  </sheetViews>
  <sheetFormatPr defaultRowHeight="13.5"/>
  <cols>
    <col min="3" max="9" width="6.25" customWidth="1"/>
    <col min="10" max="10" width="7.125" customWidth="1"/>
    <col min="11" max="19" width="6.25" customWidth="1"/>
    <col min="20" max="20" width="7.75" customWidth="1"/>
    <col min="21" max="25" width="6.25" customWidth="1"/>
    <col min="26" max="26" width="7.375" customWidth="1"/>
    <col min="27" max="30" width="6.25" customWidth="1"/>
  </cols>
  <sheetData>
    <row r="1" spans="1:30" s="2" customFormat="1" ht="18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AD1" s="10"/>
    </row>
    <row r="2" spans="1:30" s="1" customFormat="1" ht="24" customHeight="1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s="3" customFormat="1" ht="21" customHeight="1">
      <c r="A3" s="11" t="s">
        <v>1</v>
      </c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9"/>
      <c r="W3" s="9"/>
      <c r="X3" s="9"/>
      <c r="Y3" s="9"/>
      <c r="Z3" s="9"/>
      <c r="AA3" s="9"/>
      <c r="AB3" s="9"/>
      <c r="AC3" s="9"/>
      <c r="AD3" s="9"/>
    </row>
    <row r="4" spans="1:30" s="3" customFormat="1" ht="17.25" customHeight="1">
      <c r="A4" s="18" t="s">
        <v>2</v>
      </c>
      <c r="B4" s="18" t="s">
        <v>3</v>
      </c>
      <c r="C4" s="19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 t="s">
        <v>5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</row>
    <row r="5" spans="1:30" s="1" customFormat="1" ht="33.75" customHeight="1">
      <c r="A5" s="18"/>
      <c r="B5" s="18"/>
      <c r="C5" s="13" t="s">
        <v>6</v>
      </c>
      <c r="D5" s="13" t="s">
        <v>7</v>
      </c>
      <c r="E5" s="23" t="s">
        <v>8</v>
      </c>
      <c r="F5" s="23" t="s">
        <v>9</v>
      </c>
      <c r="G5" s="6"/>
      <c r="H5" s="25" t="s">
        <v>10</v>
      </c>
      <c r="I5" s="13" t="s">
        <v>11</v>
      </c>
      <c r="J5" s="13" t="s">
        <v>12</v>
      </c>
      <c r="K5" s="15" t="s">
        <v>13</v>
      </c>
      <c r="L5" s="15" t="s">
        <v>14</v>
      </c>
      <c r="M5" s="13" t="s">
        <v>15</v>
      </c>
      <c r="N5" s="15" t="s">
        <v>16</v>
      </c>
      <c r="O5" s="15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  <c r="AA5" s="13" t="s">
        <v>29</v>
      </c>
      <c r="AB5" s="15" t="s">
        <v>30</v>
      </c>
      <c r="AC5" s="13" t="s">
        <v>31</v>
      </c>
      <c r="AD5" s="27" t="s">
        <v>32</v>
      </c>
    </row>
    <row r="6" spans="1:30" s="1" customFormat="1" ht="63.75" customHeight="1">
      <c r="A6" s="18"/>
      <c r="B6" s="18"/>
      <c r="C6" s="14"/>
      <c r="D6" s="14"/>
      <c r="E6" s="24"/>
      <c r="F6" s="24"/>
      <c r="G6" s="7" t="s">
        <v>33</v>
      </c>
      <c r="H6" s="26"/>
      <c r="I6" s="14"/>
      <c r="J6" s="14"/>
      <c r="K6" s="16"/>
      <c r="L6" s="16"/>
      <c r="M6" s="14"/>
      <c r="N6" s="16"/>
      <c r="O6" s="16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6"/>
      <c r="AC6" s="14"/>
      <c r="AD6" s="27"/>
    </row>
    <row r="7" spans="1:30" s="1" customFormat="1">
      <c r="A7" s="18"/>
      <c r="B7" s="18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  <c r="AA7" s="8">
        <v>25</v>
      </c>
      <c r="AB7" s="8">
        <v>26</v>
      </c>
      <c r="AC7" s="8">
        <v>27</v>
      </c>
      <c r="AD7" s="8">
        <v>28</v>
      </c>
    </row>
    <row r="8" spans="1:30" s="1" customFormat="1" ht="24.75" customHeight="1">
      <c r="A8" s="30" t="s">
        <v>36</v>
      </c>
      <c r="B8" s="28" t="s">
        <v>34</v>
      </c>
      <c r="C8" s="28">
        <v>8373.57</v>
      </c>
      <c r="D8" s="28">
        <v>2097.1799999999998</v>
      </c>
      <c r="E8" s="28">
        <v>6276.38</v>
      </c>
      <c r="F8" s="28">
        <v>3447.13</v>
      </c>
      <c r="G8" s="28">
        <v>47.8</v>
      </c>
      <c r="H8" s="28">
        <v>2804.71</v>
      </c>
      <c r="I8" s="28">
        <v>326.89</v>
      </c>
      <c r="J8" s="28">
        <v>1753.92</v>
      </c>
      <c r="K8" s="28">
        <v>15565.4</v>
      </c>
      <c r="L8" s="28">
        <v>3582.55</v>
      </c>
      <c r="M8" s="28">
        <v>1259.17</v>
      </c>
      <c r="N8" s="12">
        <v>15227.39</v>
      </c>
      <c r="O8" s="28">
        <v>6240.75</v>
      </c>
      <c r="P8" s="28">
        <v>105130</v>
      </c>
      <c r="Q8" s="28">
        <v>59097</v>
      </c>
      <c r="R8" s="28">
        <v>4438</v>
      </c>
      <c r="S8" s="29">
        <f t="shared" ref="S8:S9" si="0">D8/Q8*10000</f>
        <v>354.87080562465098</v>
      </c>
      <c r="T8" s="29">
        <f t="shared" ref="T8:T9" si="1">E8/R8*10000</f>
        <v>14142.361424064895</v>
      </c>
      <c r="U8" s="31">
        <f>(S8-S9)/S9*100</f>
        <v>-12.05429333452185</v>
      </c>
      <c r="V8" s="32">
        <f>(T8-T9)/T9*100</f>
        <v>-4.6025762376219168</v>
      </c>
      <c r="W8" s="29">
        <f t="shared" ref="W8:W9" si="2">(F8-G8)/C8*100</f>
        <v>40.595946531766018</v>
      </c>
      <c r="X8" s="29">
        <f t="shared" ref="X8:X9" si="3">H8/C8*100</f>
        <v>33.494793737915849</v>
      </c>
      <c r="Y8" s="29">
        <f t="shared" ref="Y8:Y9" si="4">I8/C8*100</f>
        <v>3.9038307436374211</v>
      </c>
      <c r="Z8" s="29">
        <f t="shared" ref="Z8:Z9" si="5">J8/C8*100</f>
        <v>20.945904793296048</v>
      </c>
      <c r="AA8" s="29">
        <f t="shared" ref="AA8:AA9" si="6">M8/(C8-F8)*100</f>
        <v>25.559430339149575</v>
      </c>
      <c r="AB8" s="29">
        <f t="shared" ref="AB8:AB9" si="7">O8/N8*100</f>
        <v>40.983714214977091</v>
      </c>
      <c r="AC8" s="29">
        <f t="shared" ref="AC8:AC9" si="8">P8/R8</f>
        <v>23.688598467778277</v>
      </c>
      <c r="AD8" s="33">
        <f>(C8-C9)/C9*100</f>
        <v>-10.014926640237885</v>
      </c>
    </row>
    <row r="9" spans="1:30" s="1" customFormat="1" ht="24.75" customHeight="1">
      <c r="A9" s="34"/>
      <c r="B9" s="28" t="s">
        <v>35</v>
      </c>
      <c r="C9" s="28">
        <v>9305.51</v>
      </c>
      <c r="D9" s="28">
        <v>2157.0500000000002</v>
      </c>
      <c r="E9" s="28">
        <v>7148.46</v>
      </c>
      <c r="F9" s="28">
        <v>4832.68</v>
      </c>
      <c r="G9" s="28">
        <v>47.22</v>
      </c>
      <c r="H9" s="28">
        <v>3165.32</v>
      </c>
      <c r="I9" s="28">
        <v>302.14</v>
      </c>
      <c r="J9" s="28">
        <v>969.28</v>
      </c>
      <c r="K9" s="28">
        <v>13762.77</v>
      </c>
      <c r="L9" s="28">
        <v>4416.8500000000004</v>
      </c>
      <c r="M9" s="28">
        <v>1590.82</v>
      </c>
      <c r="N9" s="28">
        <v>14210.97</v>
      </c>
      <c r="O9" s="28">
        <v>6351.67</v>
      </c>
      <c r="P9" s="28">
        <v>126348</v>
      </c>
      <c r="Q9" s="28">
        <v>53457</v>
      </c>
      <c r="R9" s="28">
        <v>4822</v>
      </c>
      <c r="S9" s="29">
        <f t="shared" si="0"/>
        <v>403.51123332772141</v>
      </c>
      <c r="T9" s="29">
        <f t="shared" si="1"/>
        <v>14824.678556615512</v>
      </c>
      <c r="U9" s="35"/>
      <c r="V9" s="36"/>
      <c r="W9" s="29">
        <f t="shared" si="2"/>
        <v>51.426090563547831</v>
      </c>
      <c r="X9" s="29">
        <f t="shared" si="3"/>
        <v>34.015545628342778</v>
      </c>
      <c r="Y9" s="29">
        <f t="shared" si="4"/>
        <v>3.2468935071801539</v>
      </c>
      <c r="Z9" s="29">
        <f t="shared" si="5"/>
        <v>10.416194276294368</v>
      </c>
      <c r="AA9" s="29">
        <f t="shared" si="6"/>
        <v>35.566296952935836</v>
      </c>
      <c r="AB9" s="29">
        <f t="shared" si="7"/>
        <v>44.695541542906646</v>
      </c>
      <c r="AC9" s="29">
        <f t="shared" si="8"/>
        <v>26.202405640812941</v>
      </c>
      <c r="AD9" s="37"/>
    </row>
  </sheetData>
  <mergeCells count="36">
    <mergeCell ref="A2:AD2"/>
    <mergeCell ref="A4:A7"/>
    <mergeCell ref="B4:B7"/>
    <mergeCell ref="C4:R4"/>
    <mergeCell ref="S4:AD4"/>
    <mergeCell ref="C5:C6"/>
    <mergeCell ref="D5:D6"/>
    <mergeCell ref="E5:E6"/>
    <mergeCell ref="F5:F6"/>
    <mergeCell ref="H5:H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A8:A9"/>
    <mergeCell ref="U8:U9"/>
    <mergeCell ref="V8:V9"/>
    <mergeCell ref="AD8:AD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刘铁昌</dc:creator>
  <cp:lastModifiedBy>微软用户</cp:lastModifiedBy>
  <cp:lastPrinted>2018-08-10T09:18:31Z</cp:lastPrinted>
  <dcterms:created xsi:type="dcterms:W3CDTF">2017-08-04T08:53:00Z</dcterms:created>
  <dcterms:modified xsi:type="dcterms:W3CDTF">2018-09-10T07:35:18Z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